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tro\Disk Google\1_GRANTY-DOTACE\aaFirmy\_Los Vesinos, z.s\účto 2022\"/>
    </mc:Choice>
  </mc:AlternateContent>
  <bookViews>
    <workbookView xWindow="0" yWindow="0" windowWidth="19200" windowHeight="7060"/>
  </bookViews>
  <sheets>
    <sheet name="2020-21" sheetId="1" r:id="rId1"/>
  </sheets>
  <definedNames>
    <definedName name="_xlnm.Print_Area" localSheetId="0">'2020-21'!$A$1:$H$22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C21" i="1"/>
  <c r="D20" i="1" l="1"/>
  <c r="G20" i="1"/>
  <c r="E16" i="1"/>
  <c r="E19" i="1" l="1"/>
  <c r="C19" i="1" s="1"/>
  <c r="C18" i="1"/>
  <c r="C17" i="1"/>
  <c r="C15" i="1"/>
  <c r="C11" i="1"/>
  <c r="C10" i="1"/>
  <c r="C9" i="1"/>
  <c r="C7" i="1"/>
  <c r="C6" i="1"/>
  <c r="C4" i="1"/>
  <c r="C8" i="1"/>
  <c r="E5" i="1"/>
  <c r="C5" i="1" s="1"/>
  <c r="F14" i="1"/>
  <c r="C13" i="1"/>
  <c r="H12" i="1"/>
  <c r="C12" i="1" s="1"/>
  <c r="C16" i="1"/>
  <c r="C14" i="1" l="1"/>
  <c r="F20" i="1"/>
  <c r="H3" i="1"/>
  <c r="F2" i="1"/>
  <c r="G2" i="1"/>
  <c r="C3" i="1" l="1"/>
  <c r="C20" i="1" s="1"/>
  <c r="H20" i="1"/>
  <c r="E20" i="1"/>
  <c r="G21" i="1"/>
  <c r="C2" i="1"/>
  <c r="D21" i="1"/>
  <c r="H21" i="1" l="1"/>
</calcChain>
</file>

<file path=xl/sharedStrings.xml><?xml version="1.0" encoding="utf-8"?>
<sst xmlns="http://schemas.openxmlformats.org/spreadsheetml/2006/main" count="29" uniqueCount="29">
  <si>
    <t>CELKEM</t>
  </si>
  <si>
    <t>PŘÍJMY:</t>
  </si>
  <si>
    <t>LV_Nadace Via</t>
  </si>
  <si>
    <t>KMČ</t>
  </si>
  <si>
    <t>Celkem</t>
  </si>
  <si>
    <t>Položka</t>
  </si>
  <si>
    <t>účetnictví projektu</t>
  </si>
  <si>
    <t>vodní vaky ke stromům, 23 ks</t>
  </si>
  <si>
    <t>LV_Dary</t>
  </si>
  <si>
    <t>MOVO - vyměření vodotečí</t>
  </si>
  <si>
    <t>geodet - zaměření hranice pozemku u Hampláčku</t>
  </si>
  <si>
    <t>právní služby ke smlouvě o výpůjčce</t>
  </si>
  <si>
    <t>LV_SFŽP Stromy pro Chomoutov</t>
  </si>
  <si>
    <t>LV_OLK prorodinná dotace</t>
  </si>
  <si>
    <t>facilitátor - moderace 2x projednání</t>
  </si>
  <si>
    <t>stavební práce - mlatové povrchy, drenáž</t>
  </si>
  <si>
    <t>občerstvení na brigády + plastové nádobí</t>
  </si>
  <si>
    <t>keře/ byliny + příslušenství + štěpka</t>
  </si>
  <si>
    <t>materiál na altán (řezivo smrk/dub, plech, betonové patky)</t>
  </si>
  <si>
    <t>vzdělávání - seminář Počítáme s vodou</t>
  </si>
  <si>
    <t>rozdíl</t>
  </si>
  <si>
    <t>propagace (plakáty, letáky - grafika/tisk, správa sítí, publicita SFŽP)</t>
  </si>
  <si>
    <t>architektka - studie (Koperník, veřejný švestkový sad) + ořez sadu na 3 roky</t>
  </si>
  <si>
    <t>statický posudek k altánu</t>
  </si>
  <si>
    <t>stromy 23 ks + příslušenství, štěpka, spotřební materiál (hřebíky, motouzy)</t>
  </si>
  <si>
    <t>grafika cedule I. (draft návštěvního řádu)</t>
  </si>
  <si>
    <t>VÝDAJE:</t>
  </si>
  <si>
    <t>náhradní díly na pumpu</t>
  </si>
  <si>
    <t>*dary; z toho je část rezerva na 10letou údržbu (21.000 Kč stromy)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</si>
</sst>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Kč&quot;_-;\-* #,##0\ &quot;Kč&quot;_-;_-* &quot;-&quot;\ &quot;Kč&quot;_-;_-@_-"/>
  </numFmts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2" fontId="1" fillId="2" borderId="2" xfId="0" applyNumberFormat="1" applyFont="1" applyFill="1" applyBorder="1" applyAlignment="1">
      <alignment horizontal="center"/>
    </xf>
    <xf numFmtId="42" fontId="1" fillId="2" borderId="3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0" fillId="0" borderId="5" xfId="0" applyFill="1" applyBorder="1"/>
    <xf numFmtId="3" fontId="2" fillId="0" borderId="5" xfId="0" applyNumberFormat="1" applyFont="1" applyFill="1" applyBorder="1" applyAlignment="1">
      <alignment horizontal="center"/>
    </xf>
    <xf numFmtId="0" fontId="0" fillId="0" borderId="5" xfId="0" applyBorder="1"/>
    <xf numFmtId="0" fontId="0" fillId="4" borderId="0" xfId="0" applyFill="1"/>
    <xf numFmtId="3" fontId="3" fillId="0" borderId="6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0" fontId="0" fillId="0" borderId="5" xfId="0" applyBorder="1" applyAlignment="1">
      <alignment wrapText="1"/>
    </xf>
    <xf numFmtId="0" fontId="1" fillId="0" borderId="0" xfId="0" applyFont="1"/>
    <xf numFmtId="3" fontId="2" fillId="4" borderId="2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3" fontId="2" fillId="5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42" fontId="1" fillId="2" borderId="2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/>
    </xf>
    <xf numFmtId="42" fontId="1" fillId="6" borderId="3" xfId="0" applyNumberFormat="1" applyFont="1" applyFill="1" applyBorder="1" applyAlignment="1">
      <alignment horizontal="center"/>
    </xf>
    <xf numFmtId="42" fontId="1" fillId="6" borderId="9" xfId="0" applyNumberFormat="1" applyFont="1" applyFill="1" applyBorder="1" applyAlignment="1">
      <alignment horizontal="center" wrapText="1"/>
    </xf>
    <xf numFmtId="42" fontId="4" fillId="6" borderId="3" xfId="0" applyNumberFormat="1" applyFont="1" applyFill="1" applyBorder="1" applyAlignment="1">
      <alignment horizontal="center"/>
    </xf>
    <xf numFmtId="0" fontId="1" fillId="7" borderId="5" xfId="0" applyFont="1" applyFill="1" applyBorder="1"/>
    <xf numFmtId="0" fontId="1" fillId="7" borderId="3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center" wrapText="1"/>
    </xf>
    <xf numFmtId="3" fontId="1" fillId="3" borderId="5" xfId="0" applyNumberFormat="1" applyFont="1" applyFill="1" applyBorder="1" applyAlignment="1">
      <alignment horizontal="left"/>
    </xf>
    <xf numFmtId="42" fontId="1" fillId="3" borderId="2" xfId="0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42" fontId="1" fillId="8" borderId="3" xfId="0" applyNumberFormat="1" applyFont="1" applyFill="1" applyBorder="1" applyAlignment="1">
      <alignment horizontal="center"/>
    </xf>
    <xf numFmtId="42" fontId="1" fillId="4" borderId="2" xfId="0" applyNumberFormat="1" applyFont="1" applyFill="1" applyBorder="1" applyAlignment="1">
      <alignment horizontal="center"/>
    </xf>
    <xf numFmtId="42" fontId="1" fillId="3" borderId="0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4" workbookViewId="0">
      <pane xSplit="2" topLeftCell="C1" activePane="topRight" state="frozen"/>
      <selection pane="topRight" activeCell="B9" sqref="B9"/>
    </sheetView>
  </sheetViews>
  <sheetFormatPr defaultRowHeight="14.5" x14ac:dyDescent="0.35"/>
  <cols>
    <col min="1" max="1" width="10.81640625" bestFit="1" customWidth="1"/>
    <col min="2" max="2" width="63.54296875" bestFit="1" customWidth="1"/>
    <col min="3" max="3" width="10.90625" style="2" bestFit="1" customWidth="1"/>
    <col min="4" max="4" width="10.90625" style="1" bestFit="1" customWidth="1"/>
    <col min="5" max="5" width="13.1796875" style="1" bestFit="1" customWidth="1"/>
    <col min="6" max="6" width="9.90625" style="1" bestFit="1" customWidth="1"/>
    <col min="7" max="7" width="10.26953125" style="1" bestFit="1" customWidth="1"/>
    <col min="8" max="8" width="10.90625" style="1" bestFit="1" customWidth="1"/>
    <col min="9" max="9" width="2.453125" customWidth="1"/>
  </cols>
  <sheetData>
    <row r="1" spans="1:8" s="22" customFormat="1" ht="43.5" x14ac:dyDescent="0.35">
      <c r="B1" s="34" t="s">
        <v>5</v>
      </c>
      <c r="C1" s="35" t="s">
        <v>4</v>
      </c>
      <c r="D1" s="36" t="s">
        <v>3</v>
      </c>
      <c r="E1" s="36" t="s">
        <v>2</v>
      </c>
      <c r="F1" s="36" t="s">
        <v>8</v>
      </c>
      <c r="G1" s="37" t="s">
        <v>13</v>
      </c>
      <c r="H1" s="38" t="s">
        <v>12</v>
      </c>
    </row>
    <row r="2" spans="1:8" x14ac:dyDescent="0.35">
      <c r="A2" s="29" t="s">
        <v>1</v>
      </c>
      <c r="B2" s="30"/>
      <c r="C2" s="4">
        <f>SUM(D2:H2)</f>
        <v>641521.46</v>
      </c>
      <c r="D2" s="3">
        <v>319100</v>
      </c>
      <c r="E2" s="3">
        <v>100000</v>
      </c>
      <c r="F2" s="3">
        <f>78000+20000</f>
        <v>98000</v>
      </c>
      <c r="G2" s="3">
        <f>G20</f>
        <v>3000</v>
      </c>
      <c r="H2" s="3">
        <v>121421.46</v>
      </c>
    </row>
    <row r="3" spans="1:8" s="9" customFormat="1" x14ac:dyDescent="0.35">
      <c r="A3" s="44" t="s">
        <v>26</v>
      </c>
      <c r="B3" s="8" t="s">
        <v>22</v>
      </c>
      <c r="C3" s="31">
        <f>D3+E3+H3</f>
        <v>57683.68</v>
      </c>
      <c r="D3" s="25">
        <v>20000</v>
      </c>
      <c r="E3" s="5">
        <v>25822</v>
      </c>
      <c r="F3" s="7"/>
      <c r="G3" s="5"/>
      <c r="H3" s="5">
        <f>7683.5+4178.18</f>
        <v>11861.68</v>
      </c>
    </row>
    <row r="4" spans="1:8" x14ac:dyDescent="0.35">
      <c r="A4" s="44"/>
      <c r="B4" s="12" t="s">
        <v>19</v>
      </c>
      <c r="C4" s="31">
        <f>E4</f>
        <v>600</v>
      </c>
      <c r="D4" s="11"/>
      <c r="E4" s="5">
        <v>600</v>
      </c>
      <c r="F4" s="11"/>
      <c r="G4" s="11"/>
      <c r="H4" s="10"/>
    </row>
    <row r="5" spans="1:8" x14ac:dyDescent="0.35">
      <c r="A5" s="44"/>
      <c r="B5" s="8" t="s">
        <v>14</v>
      </c>
      <c r="C5" s="31">
        <f>E5</f>
        <v>9000</v>
      </c>
      <c r="D5" s="5"/>
      <c r="E5" s="5">
        <f>3000+6000</f>
        <v>9000</v>
      </c>
      <c r="F5" s="7"/>
      <c r="G5" s="5"/>
      <c r="H5" s="5"/>
    </row>
    <row r="6" spans="1:8" x14ac:dyDescent="0.35">
      <c r="A6" s="44"/>
      <c r="B6" s="8" t="s">
        <v>10</v>
      </c>
      <c r="C6" s="31">
        <f>E6</f>
        <v>1300</v>
      </c>
      <c r="D6" s="23"/>
      <c r="E6" s="5">
        <v>1300</v>
      </c>
      <c r="F6" s="7"/>
      <c r="G6" s="5"/>
      <c r="H6" s="5"/>
    </row>
    <row r="7" spans="1:8" x14ac:dyDescent="0.35">
      <c r="A7" s="44"/>
      <c r="B7" s="8" t="s">
        <v>9</v>
      </c>
      <c r="C7" s="31">
        <f>E7</f>
        <v>1882</v>
      </c>
      <c r="D7" s="5"/>
      <c r="E7" s="5">
        <v>1882</v>
      </c>
      <c r="F7" s="7"/>
      <c r="G7" s="5"/>
      <c r="H7" s="5"/>
    </row>
    <row r="8" spans="1:8" x14ac:dyDescent="0.35">
      <c r="A8" s="44"/>
      <c r="B8" s="21" t="s">
        <v>18</v>
      </c>
      <c r="C8" s="32">
        <f>D8+E8+F8</f>
        <v>119100</v>
      </c>
      <c r="D8" s="20">
        <v>104100</v>
      </c>
      <c r="E8" s="19">
        <v>12000</v>
      </c>
      <c r="F8" s="18">
        <v>3000</v>
      </c>
      <c r="G8" s="17"/>
      <c r="H8" s="17"/>
    </row>
    <row r="9" spans="1:8" x14ac:dyDescent="0.35">
      <c r="A9" s="44"/>
      <c r="B9" s="8" t="s">
        <v>15</v>
      </c>
      <c r="C9" s="31">
        <f>D9</f>
        <v>195000</v>
      </c>
      <c r="D9" s="25">
        <v>195000</v>
      </c>
      <c r="E9" s="5"/>
      <c r="F9" s="7"/>
      <c r="G9" s="5"/>
      <c r="H9" s="5"/>
    </row>
    <row r="10" spans="1:8" x14ac:dyDescent="0.35">
      <c r="A10" s="44"/>
      <c r="B10" s="8" t="s">
        <v>23</v>
      </c>
      <c r="C10" s="31">
        <f>E10+F10</f>
        <v>2500</v>
      </c>
      <c r="D10" s="5"/>
      <c r="E10" s="5">
        <v>1832</v>
      </c>
      <c r="F10" s="7">
        <v>668</v>
      </c>
      <c r="G10" s="5"/>
      <c r="H10" s="5"/>
    </row>
    <row r="11" spans="1:8" x14ac:dyDescent="0.35">
      <c r="A11" s="44"/>
      <c r="B11" s="6" t="s">
        <v>11</v>
      </c>
      <c r="C11" s="31">
        <f>E11</f>
        <v>3300</v>
      </c>
      <c r="D11" s="5"/>
      <c r="E11" s="5">
        <v>3300</v>
      </c>
      <c r="F11" s="7"/>
      <c r="G11" s="5"/>
      <c r="H11" s="5"/>
    </row>
    <row r="12" spans="1:8" x14ac:dyDescent="0.35">
      <c r="A12" s="44"/>
      <c r="B12" s="8" t="s">
        <v>24</v>
      </c>
      <c r="C12" s="31">
        <f>H12+F12</f>
        <v>94315.78</v>
      </c>
      <c r="D12" s="5"/>
      <c r="E12" s="5"/>
      <c r="F12" s="7">
        <v>185</v>
      </c>
      <c r="G12" s="5"/>
      <c r="H12" s="5">
        <f>91326+2804.78</f>
        <v>94130.78</v>
      </c>
    </row>
    <row r="13" spans="1:8" x14ac:dyDescent="0.35">
      <c r="A13" s="44"/>
      <c r="B13" s="8" t="s">
        <v>7</v>
      </c>
      <c r="C13" s="31">
        <f>H13</f>
        <v>15107</v>
      </c>
      <c r="D13" s="5"/>
      <c r="E13" s="5"/>
      <c r="F13" s="7"/>
      <c r="G13" s="5"/>
      <c r="H13" s="5">
        <v>15107</v>
      </c>
    </row>
    <row r="14" spans="1:8" x14ac:dyDescent="0.35">
      <c r="A14" s="44"/>
      <c r="B14" s="8" t="s">
        <v>17</v>
      </c>
      <c r="C14" s="31">
        <f>E14+F14</f>
        <v>24618</v>
      </c>
      <c r="D14" s="5"/>
      <c r="E14" s="5">
        <v>23059</v>
      </c>
      <c r="F14" s="7">
        <f>734+825</f>
        <v>1559</v>
      </c>
      <c r="G14" s="5"/>
      <c r="H14" s="5"/>
    </row>
    <row r="15" spans="1:8" x14ac:dyDescent="0.35">
      <c r="A15" s="44"/>
      <c r="B15" s="6" t="s">
        <v>27</v>
      </c>
      <c r="C15" s="31">
        <f>F15</f>
        <v>2350</v>
      </c>
      <c r="D15" s="5"/>
      <c r="E15" s="5"/>
      <c r="F15" s="7">
        <v>2350</v>
      </c>
      <c r="G15" s="5"/>
      <c r="H15" s="13"/>
    </row>
    <row r="16" spans="1:8" x14ac:dyDescent="0.35">
      <c r="A16" s="44"/>
      <c r="B16" s="6" t="s">
        <v>16</v>
      </c>
      <c r="C16" s="31">
        <f>E16+F16</f>
        <v>5181</v>
      </c>
      <c r="D16" s="15"/>
      <c r="E16" s="15">
        <f>1943+2949</f>
        <v>4892</v>
      </c>
      <c r="F16" s="16">
        <v>289</v>
      </c>
      <c r="G16" s="15"/>
      <c r="H16" s="14"/>
    </row>
    <row r="17" spans="1:8" x14ac:dyDescent="0.35">
      <c r="A17" s="44"/>
      <c r="B17" s="8" t="s">
        <v>25</v>
      </c>
      <c r="C17" s="33">
        <f>G17</f>
        <v>3000</v>
      </c>
      <c r="D17" s="5"/>
      <c r="E17" s="7"/>
      <c r="F17" s="7"/>
      <c r="G17" s="5">
        <v>3000</v>
      </c>
      <c r="H17" s="5"/>
    </row>
    <row r="18" spans="1:8" x14ac:dyDescent="0.35">
      <c r="A18" s="44"/>
      <c r="B18" s="12" t="s">
        <v>6</v>
      </c>
      <c r="C18" s="31">
        <f>E18</f>
        <v>3000</v>
      </c>
      <c r="D18" s="11"/>
      <c r="E18" s="5">
        <v>3000</v>
      </c>
      <c r="F18" s="11"/>
      <c r="G18" s="11"/>
      <c r="H18" s="10"/>
    </row>
    <row r="19" spans="1:8" x14ac:dyDescent="0.35">
      <c r="A19" s="44"/>
      <c r="B19" s="8" t="s">
        <v>21</v>
      </c>
      <c r="C19" s="33">
        <f>E19+H19</f>
        <v>13635</v>
      </c>
      <c r="D19" s="5"/>
      <c r="E19" s="5">
        <f>3663+9650</f>
        <v>13313</v>
      </c>
      <c r="F19" s="7"/>
      <c r="G19" s="5"/>
      <c r="H19" s="5">
        <v>322</v>
      </c>
    </row>
    <row r="20" spans="1:8" x14ac:dyDescent="0.35">
      <c r="A20" s="44"/>
      <c r="B20" s="39" t="s">
        <v>0</v>
      </c>
      <c r="C20" s="31">
        <f t="shared" ref="C20:H20" si="0">SUM(C3:C19)</f>
        <v>551572.46</v>
      </c>
      <c r="D20" s="40">
        <f t="shared" si="0"/>
        <v>319100</v>
      </c>
      <c r="E20" s="40">
        <f t="shared" si="0"/>
        <v>100000</v>
      </c>
      <c r="F20" s="40">
        <f t="shared" si="0"/>
        <v>8051</v>
      </c>
      <c r="G20" s="40">
        <f t="shared" si="0"/>
        <v>3000</v>
      </c>
      <c r="H20" s="40">
        <f t="shared" si="0"/>
        <v>121421.45999999999</v>
      </c>
    </row>
    <row r="21" spans="1:8" x14ac:dyDescent="0.35">
      <c r="A21" s="44"/>
      <c r="B21" s="41" t="s">
        <v>20</v>
      </c>
      <c r="C21" s="42">
        <f>C2-C20</f>
        <v>89949</v>
      </c>
      <c r="D21" s="43">
        <f>D2-D20</f>
        <v>0</v>
      </c>
      <c r="E21" s="43">
        <v>0</v>
      </c>
      <c r="F21" s="43">
        <f>F2-F20</f>
        <v>89949</v>
      </c>
      <c r="G21" s="43">
        <f>G2-G20</f>
        <v>0</v>
      </c>
      <c r="H21" s="43">
        <f>H2-H20</f>
        <v>0</v>
      </c>
    </row>
    <row r="22" spans="1:8" ht="116" x14ac:dyDescent="0.35">
      <c r="A22" s="44"/>
      <c r="B22" s="26"/>
      <c r="C22" s="27"/>
      <c r="D22" s="27"/>
      <c r="E22" s="28"/>
      <c r="F22" s="28" t="s">
        <v>28</v>
      </c>
      <c r="G22" s="27"/>
      <c r="H22" s="27"/>
    </row>
    <row r="23" spans="1:8" x14ac:dyDescent="0.35">
      <c r="A23" s="24"/>
      <c r="B23" s="9"/>
    </row>
  </sheetData>
  <mergeCells count="1">
    <mergeCell ref="A3:A22"/>
  </mergeCells>
  <pageMargins left="0.7" right="0.7" top="0.78740157499999996" bottom="0.78740157499999996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2020-21</vt:lpstr>
      <vt:lpstr>'2020-21'!Oblast_tisku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Introvič</dc:creator>
  <cp:lastModifiedBy>Lenka Introvič</cp:lastModifiedBy>
  <cp:lastPrinted>2022-02-25T11:34:13Z</cp:lastPrinted>
  <dcterms:created xsi:type="dcterms:W3CDTF">2022-02-15T13:59:05Z</dcterms:created>
  <dcterms:modified xsi:type="dcterms:W3CDTF">2022-02-28T07:09:29Z</dcterms:modified>
</cp:coreProperties>
</file>